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<sst xmlns="http://schemas.openxmlformats.org/spreadsheetml/2006/main" count="159" uniqueCount="113">
  <si>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</si>
  <si>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</si>
  <si>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</si>
  <si>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</si>
  <si>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</si>
  <si>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</si>
  <si>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</si>
  <si>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</si>
  <si>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</si>
  <si>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</si>
  <si>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</si>
  <si>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</si>
  <si>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</si>
  <si>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</si>
  <si>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</si>
  <si>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</si>
  <si>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</si>
  <si>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</si>
  <si>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</si>
  <si>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</si>
  <si>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</si>
  <si>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</si>
  <si>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</si>
  <si>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</si>
  <si>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</si>
  <si>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</si>
  <si>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</si>
  <si>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</si>
  <si>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</si>
  <si>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</si>
  <si>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</si>
  <si>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</si>
  <si>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</si>
  <si>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</si>
  <si>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</si>
  <si>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</si>
  <si>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</si>
  <si>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</si>
  <si>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</si>
  <si>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</si>
  <si>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</si>
  <si>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</si>
  <si>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</si>
  <si>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</si>
  <si>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</si>
  <si>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</si>
  <si>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</si>
  <si>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</si>
  <si>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</si>
  <si>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</si>
  <si>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</si>
  <si>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</si>
  <si>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</si>
  <si>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</si>
  <si>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</si>
  <si>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</si>
  <si>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</si>
  <si>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</si>
  <si>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</si>
  <si>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</si>
  <si>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</si>
  <si>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</si>
  <si>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</si>
  <si>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</si>
  <si>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</si>
  <si>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</si>
  <si>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</si>
  <si>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</si>
  <si>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</si>
  <si>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</si>
  <si>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</si>
  <si>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</si>
  <si>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</si>
  <si>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</si>
  <si>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</si>
  <si>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</si>
  <si>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</si>
  <si>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</si>
  <si>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</si>
  <si>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</si>
  <si>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</si>
  <si>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</si>
  <si>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</si>
  <si>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</si>
  <si>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</si>
  <si>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</si>
  <si>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</si>
  <si>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</si>
  <si>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</si>
  <si>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</si>
  <si>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</si>
  <si>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</si>
  <si>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</si>
  <si>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</si>
  <si>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</si>
  <si>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</si>
  <si>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</si>
  <si>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</si>
  <si>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</si>
  <si>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</si>
  <si>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</si>
  <si>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</si>
  <si>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</si>
  <si>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</si>
  <si>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</si>
  <si>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</si>
  <si>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</si>
  <si>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</si>
  <si>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</si>
  <si>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</si>
  <si>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</si>
  <si>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</si>
  <si>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07.10.2014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</si>
</sst>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32450.000000000004</c:v>
                </c:pt>
                <c:pt idx="1">
                  <c:v>27907.7</c:v>
                </c:pt>
                <c:pt idx="2">
                  <c:v>1168.5</c:v>
                </c:pt>
                <c:pt idx="3">
                  <c:v>3373.800000000003</c:v>
                </c:pt>
              </c:numCache>
            </c:numRef>
          </c:val>
          <c:shape val="box"/>
        </c:ser>
        <c:shape val="box"/>
        <c:axId val="47562829"/>
        <c:axId val="25412278"/>
      </c:bar3D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6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206712.31000000006</c:v>
                </c:pt>
                <c:pt idx="1">
                  <c:v>172082.39999999994</c:v>
                </c:pt>
                <c:pt idx="2">
                  <c:v>16.8</c:v>
                </c:pt>
                <c:pt idx="3">
                  <c:v>11256.800000000001</c:v>
                </c:pt>
                <c:pt idx="4">
                  <c:v>21917.899999999998</c:v>
                </c:pt>
                <c:pt idx="5">
                  <c:v>186.9</c:v>
                </c:pt>
                <c:pt idx="6">
                  <c:v>1251.5100000001162</c:v>
                </c:pt>
              </c:numCache>
            </c:numRef>
          </c:val>
          <c:shape val="box"/>
        </c:ser>
        <c:shape val="box"/>
        <c:axId val="27383911"/>
        <c:axId val="45128608"/>
      </c:bar3D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144184.70000000004</c:v>
                </c:pt>
                <c:pt idx="1">
                  <c:v>117330.09999999999</c:v>
                </c:pt>
                <c:pt idx="2">
                  <c:v>3480.4999999999995</c:v>
                </c:pt>
                <c:pt idx="3">
                  <c:v>2068</c:v>
                </c:pt>
                <c:pt idx="4">
                  <c:v>11028.299999999997</c:v>
                </c:pt>
                <c:pt idx="5">
                  <c:v>1048</c:v>
                </c:pt>
                <c:pt idx="6">
                  <c:v>9229.800000000052</c:v>
                </c:pt>
              </c:numCache>
            </c:numRef>
          </c:val>
          <c:shape val="box"/>
        </c:ser>
        <c:shape val="box"/>
        <c:axId val="3504289"/>
        <c:axId val="31538602"/>
      </c:bar3D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1735.2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27221.59999999999</c:v>
                </c:pt>
                <c:pt idx="1">
                  <c:v>21119</c:v>
                </c:pt>
                <c:pt idx="2">
                  <c:v>719.0999999999997</c:v>
                </c:pt>
                <c:pt idx="3">
                  <c:v>297.09999999999997</c:v>
                </c:pt>
                <c:pt idx="4">
                  <c:v>18</c:v>
                </c:pt>
                <c:pt idx="5">
                  <c:v>5068.399999999991</c:v>
                </c:pt>
              </c:numCache>
            </c:numRef>
          </c:val>
          <c:shape val="box"/>
        </c:ser>
        <c:shape val="box"/>
        <c:axId val="15411963"/>
        <c:axId val="4489940"/>
      </c:bar3D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9940"/>
        <c:crosses val="autoZero"/>
        <c:auto val="1"/>
        <c:lblOffset val="100"/>
        <c:tickLblSkip val="1"/>
        <c:noMultiLvlLbl val="0"/>
      </c:catAx>
      <c:valAx>
        <c:axId val="4489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8551.7</c:v>
                </c:pt>
                <c:pt idx="1">
                  <c:v>5646.699999999999</c:v>
                </c:pt>
                <c:pt idx="2">
                  <c:v>0.5</c:v>
                </c:pt>
                <c:pt idx="3">
                  <c:v>116.30000000000001</c:v>
                </c:pt>
                <c:pt idx="4">
                  <c:v>244.2999999999999</c:v>
                </c:pt>
                <c:pt idx="5">
                  <c:v>2543.900000000002</c:v>
                </c:pt>
              </c:numCache>
            </c:numRef>
          </c:val>
          <c:shape val="box"/>
        </c:ser>
        <c:shape val="box"/>
        <c:axId val="40409461"/>
        <c:axId val="28140830"/>
      </c:bar3D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0830"/>
        <c:crosses val="autoZero"/>
        <c:auto val="1"/>
        <c:lblOffset val="100"/>
        <c:tickLblSkip val="2"/>
        <c:noMultiLvlLbl val="0"/>
      </c:catAx>
      <c:valAx>
        <c:axId val="28140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2559.8</c:v>
                </c:pt>
                <c:pt idx="1">
                  <c:v>1431.4</c:v>
                </c:pt>
                <c:pt idx="2">
                  <c:v>181.4</c:v>
                </c:pt>
                <c:pt idx="3">
                  <c:v>129.10000000000002</c:v>
                </c:pt>
                <c:pt idx="4">
                  <c:v>728.3000000000001</c:v>
                </c:pt>
                <c:pt idx="5">
                  <c:v>89.6</c:v>
                </c:pt>
              </c:numCache>
            </c:numRef>
          </c:val>
          <c:shape val="box"/>
        </c:ser>
        <c:shape val="box"/>
        <c:axId val="51940879"/>
        <c:axId val="64814728"/>
      </c:bar3D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0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25337.000000000004</c:v>
                </c:pt>
              </c:numCache>
            </c:numRef>
          </c:val>
          <c:shape val="box"/>
        </c:ser>
        <c:shape val="box"/>
        <c:axId val="46461641"/>
        <c:axId val="15501586"/>
      </c:bar3D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206712.31000000006</c:v>
                </c:pt>
                <c:pt idx="1">
                  <c:v>144184.70000000004</c:v>
                </c:pt>
                <c:pt idx="2">
                  <c:v>27221.59999999999</c:v>
                </c:pt>
                <c:pt idx="3">
                  <c:v>8551.7</c:v>
                </c:pt>
                <c:pt idx="4">
                  <c:v>2559.8</c:v>
                </c:pt>
                <c:pt idx="5">
                  <c:v>32450.000000000004</c:v>
                </c:pt>
                <c:pt idx="6">
                  <c:v>25337.000000000004</c:v>
                </c:pt>
              </c:numCache>
            </c:numRef>
          </c:val>
          <c:shape val="box"/>
        </c:ser>
        <c:shape val="box"/>
        <c:axId val="5296547"/>
        <c:axId val="47668924"/>
      </c:bar3D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64582.799999999996</c:v>
                </c:pt>
                <c:pt idx="2">
                  <c:v>20516.600000000002</c:v>
                </c:pt>
                <c:pt idx="3">
                  <c:v>8110.4</c:v>
                </c:pt>
                <c:pt idx="4">
                  <c:v>7943.900000000001</c:v>
                </c:pt>
                <c:pt idx="5">
                  <c:v>92638.50000000009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350097.1</c:v>
                </c:pt>
                <c:pt idx="1">
                  <c:v>35750.6</c:v>
                </c:pt>
                <c:pt idx="2">
                  <c:v>13664.400000000001</c:v>
                </c:pt>
                <c:pt idx="3">
                  <c:v>5906.3</c:v>
                </c:pt>
                <c:pt idx="4">
                  <c:v>3498.7999999999997</c:v>
                </c:pt>
                <c:pt idx="5">
                  <c:v>56971.010000000155</c:v>
                </c:pt>
              </c:numCache>
            </c:numRef>
          </c:val>
          <c:shape val="box"/>
        </c:ser>
        <c:shape val="box"/>
        <c:axId val="26367133"/>
        <c:axId val="35977606"/>
      </c:bar3D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7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6" sqref="C3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</f>
        <v>208607.61000000004</v>
      </c>
      <c r="E6" s="3">
        <f>D6/D137*100</f>
        <v>44.455943987213004</v>
      </c>
      <c r="F6" s="3">
        <f>D6/B6*100</f>
        <v>89.20031796230464</v>
      </c>
      <c r="G6" s="3">
        <f aca="true" t="shared" si="0" ref="G6:G41">D6/C6*100</f>
        <v>75.79180105051017</v>
      </c>
      <c r="H6" s="3">
        <f>B6-D6</f>
        <v>25256.589999999967</v>
      </c>
      <c r="I6" s="3">
        <f aca="true" t="shared" si="1" ref="I6:I41">C6-D6</f>
        <v>66630.08999999997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</f>
        <v>173688.29999999993</v>
      </c>
      <c r="E7" s="1">
        <f>D7/D6*100</f>
        <v>83.26076886648569</v>
      </c>
      <c r="F7" s="1">
        <f>D7/B7*100</f>
        <v>90.56879155260067</v>
      </c>
      <c r="G7" s="1">
        <f t="shared" si="0"/>
        <v>80.36953969722191</v>
      </c>
      <c r="H7" s="1">
        <f>B7-D7</f>
        <v>18086.70000000007</v>
      </c>
      <c r="I7" s="1">
        <f t="shared" si="1"/>
        <v>42423.800000000076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</f>
        <v>17.7</v>
      </c>
      <c r="E8" s="12">
        <f>D8/D6*100</f>
        <v>0.008484829484408547</v>
      </c>
      <c r="F8" s="1">
        <f>D8/B8*100</f>
        <v>39.686098654708516</v>
      </c>
      <c r="G8" s="1">
        <f t="shared" si="0"/>
        <v>39.686098654708516</v>
      </c>
      <c r="H8" s="1">
        <f aca="true" t="shared" si="2" ref="H8:H41">B8-D8</f>
        <v>26.900000000000002</v>
      </c>
      <c r="I8" s="1">
        <f t="shared" si="1"/>
        <v>26.900000000000002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</f>
        <v>11526.000000000002</v>
      </c>
      <c r="E9" s="1">
        <f>D9/D6*100</f>
        <v>5.525205911711466</v>
      </c>
      <c r="F9" s="1">
        <f aca="true" t="shared" si="3" ref="F9:F39">D9/B9*100</f>
        <v>84.31478690875042</v>
      </c>
      <c r="G9" s="1">
        <f t="shared" si="0"/>
        <v>67.38892754199385</v>
      </c>
      <c r="H9" s="1">
        <f t="shared" si="2"/>
        <v>2144.199999999999</v>
      </c>
      <c r="I9" s="1">
        <f t="shared" si="1"/>
        <v>5577.699999999999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10.506759556854131</v>
      </c>
      <c r="F10" s="1">
        <f t="shared" si="3"/>
        <v>84.13458216575178</v>
      </c>
      <c r="G10" s="1">
        <f t="shared" si="0"/>
        <v>55.56502009101164</v>
      </c>
      <c r="H10" s="1">
        <f t="shared" si="2"/>
        <v>4133.100000000002</v>
      </c>
      <c r="I10" s="1">
        <f t="shared" si="1"/>
        <v>17527.600000000002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0.08959404692858518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1270.810000000119</v>
      </c>
      <c r="E12" s="1">
        <f>D12/D6*100</f>
        <v>0.6091867885357197</v>
      </c>
      <c r="F12" s="1">
        <f t="shared" si="3"/>
        <v>60.73746594657131</v>
      </c>
      <c r="G12" s="1">
        <f t="shared" si="0"/>
        <v>55.69575316650381</v>
      </c>
      <c r="H12" s="1">
        <f t="shared" si="2"/>
        <v>821.4899999998934</v>
      </c>
      <c r="I12" s="1">
        <f t="shared" si="1"/>
        <v>1010.8899999998839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</f>
        <v>160383.69999999998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</f>
        <v>144417.90000000005</v>
      </c>
      <c r="E17" s="3">
        <f>D17/D137*100</f>
        <v>30.776605288517178</v>
      </c>
      <c r="F17" s="3">
        <f>D17/B17*100</f>
        <v>90.04524774026292</v>
      </c>
      <c r="G17" s="3">
        <f t="shared" si="0"/>
        <v>80.90316855744116</v>
      </c>
      <c r="H17" s="3">
        <f>B17-D17</f>
        <v>15965.79999999993</v>
      </c>
      <c r="I17" s="3">
        <f t="shared" si="1"/>
        <v>34089.19999999995</v>
      </c>
    </row>
    <row r="18" spans="1:9" ht="18">
      <c r="A18" s="29" t="s">
        <v>5</v>
      </c>
      <c r="B18" s="49">
        <f>124367.5+739.4</f>
        <v>125106.9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</f>
        <v>117330.09999999999</v>
      </c>
      <c r="E18" s="1">
        <f>D18/D17*100</f>
        <v>81.2434608175302</v>
      </c>
      <c r="F18" s="1">
        <f t="shared" si="3"/>
        <v>93.7838760292198</v>
      </c>
      <c r="G18" s="1">
        <f t="shared" si="0"/>
        <v>87.46650027694346</v>
      </c>
      <c r="H18" s="1">
        <f t="shared" si="2"/>
        <v>7776.800000000003</v>
      </c>
      <c r="I18" s="1">
        <f t="shared" si="1"/>
        <v>16812.800000000003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</f>
        <v>3607.7999999999993</v>
      </c>
      <c r="E19" s="1">
        <f>D19/D17*100</f>
        <v>2.498166778494908</v>
      </c>
      <c r="F19" s="1">
        <f t="shared" si="3"/>
        <v>54.94251123124951</v>
      </c>
      <c r="G19" s="1">
        <f t="shared" si="0"/>
        <v>46.143810912439555</v>
      </c>
      <c r="H19" s="1">
        <f t="shared" si="2"/>
        <v>2958.7000000000007</v>
      </c>
      <c r="I19" s="1">
        <f t="shared" si="1"/>
        <v>4210.800000000001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</f>
        <v>2102.2</v>
      </c>
      <c r="E20" s="1">
        <f>D20/D17*100</f>
        <v>1.4556367320117514</v>
      </c>
      <c r="F20" s="1">
        <f t="shared" si="3"/>
        <v>86.93602415119308</v>
      </c>
      <c r="G20" s="1">
        <f t="shared" si="0"/>
        <v>74.10984982020729</v>
      </c>
      <c r="H20" s="1">
        <f t="shared" si="2"/>
        <v>315.9000000000001</v>
      </c>
      <c r="I20" s="1">
        <f t="shared" si="1"/>
        <v>734.4000000000001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7.636380254802205</v>
      </c>
      <c r="F21" s="1">
        <f t="shared" si="3"/>
        <v>82.17625537432097</v>
      </c>
      <c r="G21" s="1">
        <f t="shared" si="0"/>
        <v>56.98319692460316</v>
      </c>
      <c r="H21" s="1">
        <f t="shared" si="2"/>
        <v>2392.000000000002</v>
      </c>
      <c r="I21" s="1">
        <f t="shared" si="1"/>
        <v>8325.300000000001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</f>
        <v>1051.6</v>
      </c>
      <c r="E22" s="1">
        <f>D22/D17*100</f>
        <v>0.7281645834761477</v>
      </c>
      <c r="F22" s="1">
        <f t="shared" si="3"/>
        <v>87.53121358415181</v>
      </c>
      <c r="G22" s="1">
        <f t="shared" si="0"/>
        <v>75.36190339687543</v>
      </c>
      <c r="H22" s="1">
        <f t="shared" si="2"/>
        <v>149.80000000000018</v>
      </c>
      <c r="I22" s="1">
        <f t="shared" si="1"/>
        <v>343.8000000000002</v>
      </c>
    </row>
    <row r="23" spans="1:9" ht="18.75" thickBot="1">
      <c r="A23" s="29" t="s">
        <v>35</v>
      </c>
      <c r="B23" s="50">
        <f>B17-B18-B19-B20-B21-B22</f>
        <v>11670.49999999999</v>
      </c>
      <c r="C23" s="50">
        <f>C17-C18-C19-C20-C21-C22</f>
        <v>12960.000000000016</v>
      </c>
      <c r="D23" s="50">
        <f>D17-D18-D19-D20-D21-D22</f>
        <v>9297.900000000063</v>
      </c>
      <c r="E23" s="1">
        <f>D23/D17*100</f>
        <v>6.438190833684786</v>
      </c>
      <c r="F23" s="1">
        <f t="shared" si="3"/>
        <v>79.6701083929572</v>
      </c>
      <c r="G23" s="1">
        <f t="shared" si="0"/>
        <v>71.74305555555596</v>
      </c>
      <c r="H23" s="1">
        <f t="shared" si="2"/>
        <v>2372.5999999999276</v>
      </c>
      <c r="I23" s="1">
        <f t="shared" si="1"/>
        <v>3662.099999999953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</f>
        <v>27352.299999999992</v>
      </c>
      <c r="E31" s="3">
        <f>D31/D137*100</f>
        <v>5.82899308765124</v>
      </c>
      <c r="F31" s="3">
        <f>D31/B31*100</f>
        <v>85.97594133381948</v>
      </c>
      <c r="G31" s="3">
        <f t="shared" si="0"/>
        <v>74.47808459018712</v>
      </c>
      <c r="H31" s="3">
        <f t="shared" si="2"/>
        <v>4461.600000000006</v>
      </c>
      <c r="I31" s="3">
        <f t="shared" si="1"/>
        <v>9373.000000000011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</f>
        <v>21119</v>
      </c>
      <c r="E32" s="1">
        <f>D32/D31*100</f>
        <v>77.211057205427</v>
      </c>
      <c r="F32" s="1">
        <f t="shared" si="3"/>
        <v>86.63600897578425</v>
      </c>
      <c r="G32" s="1">
        <f t="shared" si="0"/>
        <v>75.60753819936704</v>
      </c>
      <c r="H32" s="1">
        <f t="shared" si="2"/>
        <v>3257.7000000000007</v>
      </c>
      <c r="I32" s="1">
        <f t="shared" si="1"/>
        <v>6813.4000000000015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</f>
        <v>723.2999999999997</v>
      </c>
      <c r="E34" s="1">
        <f>D34/D31*100</f>
        <v>2.644384567294158</v>
      </c>
      <c r="F34" s="1">
        <f t="shared" si="3"/>
        <v>59.7274979355904</v>
      </c>
      <c r="G34" s="1">
        <f t="shared" si="0"/>
        <v>41.68395573997232</v>
      </c>
      <c r="H34" s="1">
        <f t="shared" si="2"/>
        <v>487.7000000000003</v>
      </c>
      <c r="I34" s="1">
        <f t="shared" si="1"/>
        <v>1011.9000000000003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</f>
        <v>302.2</v>
      </c>
      <c r="E35" s="19">
        <f>D35/D31*100</f>
        <v>1.1048431027738073</v>
      </c>
      <c r="F35" s="19">
        <f t="shared" si="3"/>
        <v>76.97401935812532</v>
      </c>
      <c r="G35" s="19">
        <f t="shared" si="0"/>
        <v>69.26426770570708</v>
      </c>
      <c r="H35" s="19">
        <f t="shared" si="2"/>
        <v>90.40000000000003</v>
      </c>
      <c r="I35" s="19">
        <f t="shared" si="1"/>
        <v>134.09999999999997</v>
      </c>
    </row>
    <row r="36" spans="1:9" ht="18">
      <c r="A36" s="29" t="s">
        <v>15</v>
      </c>
      <c r="B36" s="49">
        <v>20.4</v>
      </c>
      <c r="C36" s="50">
        <f>45.2-20</f>
        <v>25.200000000000003</v>
      </c>
      <c r="D36" s="50">
        <f>3.6+3.6+7.2+3.6</f>
        <v>18</v>
      </c>
      <c r="E36" s="1">
        <f>D36/D31*100</f>
        <v>0.06580799420889653</v>
      </c>
      <c r="F36" s="1">
        <f t="shared" si="3"/>
        <v>88.23529411764707</v>
      </c>
      <c r="G36" s="1">
        <f t="shared" si="0"/>
        <v>71.42857142857142</v>
      </c>
      <c r="H36" s="1">
        <f t="shared" si="2"/>
        <v>2.3999999999999986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5813.199999999997</v>
      </c>
      <c r="C37" s="49">
        <f>C31-C32-C34-C35-C33-C36</f>
        <v>6596.200000000002</v>
      </c>
      <c r="D37" s="49">
        <f>D31-D32-D34-D35-D33-D36</f>
        <v>5189.799999999993</v>
      </c>
      <c r="E37" s="1">
        <f>D37/D31*100</f>
        <v>18.97390713029615</v>
      </c>
      <c r="F37" s="1">
        <f t="shared" si="3"/>
        <v>89.27613018647209</v>
      </c>
      <c r="G37" s="1">
        <f t="shared" si="0"/>
        <v>78.67863315242096</v>
      </c>
      <c r="H37" s="1">
        <f>B37-D37</f>
        <v>623.4000000000042</v>
      </c>
      <c r="I37" s="1">
        <f t="shared" si="1"/>
        <v>1406.4000000000087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0.10131152823965078</v>
      </c>
      <c r="F41" s="3">
        <f>D41/B41*100</f>
        <v>62.233276606885724</v>
      </c>
      <c r="G41" s="3">
        <f t="shared" si="0"/>
        <v>57.93321959541798</v>
      </c>
      <c r="H41" s="3">
        <f t="shared" si="2"/>
        <v>288.49999999999994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</f>
        <v>4296.2</v>
      </c>
      <c r="E43" s="3">
        <f>D43/D137*100</f>
        <v>0.9155544544030031</v>
      </c>
      <c r="F43" s="3">
        <f>D43/B43*100</f>
        <v>85.05810845591874</v>
      </c>
      <c r="G43" s="3">
        <f aca="true" t="shared" si="4" ref="G43:G73">D43/C43*100</f>
        <v>70.36952106401101</v>
      </c>
      <c r="H43" s="3">
        <f>B43-D43</f>
        <v>754.6999999999998</v>
      </c>
      <c r="I43" s="3">
        <f aca="true" t="shared" si="5" ref="I43:I74">C43-D43</f>
        <v>1809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</f>
        <v>3905.999999999999</v>
      </c>
      <c r="E44" s="1">
        <f>D44/D43*100</f>
        <v>90.91755504864763</v>
      </c>
      <c r="F44" s="1">
        <f aca="true" t="shared" si="6" ref="F44:F71">D44/B44*100</f>
        <v>87.44906640397615</v>
      </c>
      <c r="G44" s="1">
        <f t="shared" si="4"/>
        <v>72.88129268201662</v>
      </c>
      <c r="H44" s="1">
        <f aca="true" t="shared" si="7" ref="H44:H71">B44-D44</f>
        <v>560.6000000000013</v>
      </c>
      <c r="I44" s="1">
        <f t="shared" si="5"/>
        <v>1453.4000000000015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0.02327638378101578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</f>
        <v>20.499999999999996</v>
      </c>
      <c r="E46" s="1">
        <f>D46/D43*100</f>
        <v>0.47716586751082346</v>
      </c>
      <c r="F46" s="1">
        <f t="shared" si="6"/>
        <v>66.99346405228756</v>
      </c>
      <c r="G46" s="1">
        <f t="shared" si="4"/>
        <v>45.55555555555555</v>
      </c>
      <c r="H46" s="1">
        <f t="shared" si="7"/>
        <v>10.100000000000005</v>
      </c>
      <c r="I46" s="1">
        <f t="shared" si="5"/>
        <v>24.500000000000004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</f>
        <v>204.80000000000004</v>
      </c>
      <c r="E47" s="1">
        <f>D47/D43*100</f>
        <v>4.767003398352033</v>
      </c>
      <c r="F47" s="1">
        <f t="shared" si="6"/>
        <v>75.37725432462277</v>
      </c>
      <c r="G47" s="1">
        <f t="shared" si="4"/>
        <v>53.72507869884575</v>
      </c>
      <c r="H47" s="1">
        <f t="shared" si="7"/>
        <v>66.89999999999995</v>
      </c>
      <c r="I47" s="1">
        <f t="shared" si="5"/>
        <v>176.4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163.9000000000007</v>
      </c>
      <c r="E48" s="1">
        <f>D48/D43*100</f>
        <v>3.814999301708503</v>
      </c>
      <c r="F48" s="1">
        <f t="shared" si="6"/>
        <v>58.32740213523171</v>
      </c>
      <c r="G48" s="1">
        <f t="shared" si="4"/>
        <v>51.44381669805432</v>
      </c>
      <c r="H48" s="1">
        <f t="shared" si="7"/>
        <v>117.09999999999857</v>
      </c>
      <c r="I48" s="1">
        <f t="shared" si="5"/>
        <v>154.69999999999854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</f>
        <v>8576.100000000002</v>
      </c>
      <c r="E49" s="3">
        <f>D49/D137*100</f>
        <v>1.8276352489189511</v>
      </c>
      <c r="F49" s="3">
        <f>D49/B49*100</f>
        <v>86.01646891267066</v>
      </c>
      <c r="G49" s="3">
        <f t="shared" si="4"/>
        <v>70.64216405001568</v>
      </c>
      <c r="H49" s="3">
        <f>B49-D49</f>
        <v>1394.199999999997</v>
      </c>
      <c r="I49" s="3">
        <f t="shared" si="5"/>
        <v>3564.0999999999967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</f>
        <v>5646.699999999999</v>
      </c>
      <c r="E50" s="1">
        <f>D50/D49*100</f>
        <v>65.8422826226373</v>
      </c>
      <c r="F50" s="1">
        <f t="shared" si="6"/>
        <v>90.2879710909643</v>
      </c>
      <c r="G50" s="1">
        <f t="shared" si="4"/>
        <v>75.36872172021194</v>
      </c>
      <c r="H50" s="1">
        <f t="shared" si="7"/>
        <v>607.4000000000015</v>
      </c>
      <c r="I50" s="1">
        <f t="shared" si="5"/>
        <v>1845.4000000000015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</f>
        <v>1.3</v>
      </c>
      <c r="E51" s="12">
        <f>D51/D49*100</f>
        <v>0.015158405335758676</v>
      </c>
      <c r="F51" s="1">
        <f t="shared" si="6"/>
        <v>20</v>
      </c>
      <c r="G51" s="1">
        <f t="shared" si="4"/>
        <v>13.402061855670105</v>
      </c>
      <c r="H51" s="1">
        <f t="shared" si="7"/>
        <v>5.2</v>
      </c>
      <c r="I51" s="1">
        <f t="shared" si="5"/>
        <v>8.399999999999999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</f>
        <v>120.70000000000002</v>
      </c>
      <c r="E52" s="1">
        <f>D52/D49*100</f>
        <v>1.4073996338662096</v>
      </c>
      <c r="F52" s="1">
        <f t="shared" si="6"/>
        <v>49.14495114006516</v>
      </c>
      <c r="G52" s="1">
        <f t="shared" si="4"/>
        <v>37.13846153846154</v>
      </c>
      <c r="H52" s="1">
        <f t="shared" si="7"/>
        <v>124.89999999999998</v>
      </c>
      <c r="I52" s="1">
        <f t="shared" si="5"/>
        <v>204.29999999999998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6+11+5+10.4+0.1+20.8+16+0.1+76.5+39.2+7.7+0.3+8.1+0.1+0.2+12-0.1+0.1+4.7+0.1+6.4+2.7+8.2+0.3+5.7+1.7+0.9+0.1+5.2</f>
        <v>249.4999999999999</v>
      </c>
      <c r="E53" s="1">
        <f>D53/D49*100</f>
        <v>2.9092477932859904</v>
      </c>
      <c r="F53" s="1">
        <f t="shared" si="6"/>
        <v>79.99358768836163</v>
      </c>
      <c r="G53" s="1">
        <f t="shared" si="4"/>
        <v>46.977970250423624</v>
      </c>
      <c r="H53" s="1">
        <f t="shared" si="7"/>
        <v>62.40000000000009</v>
      </c>
      <c r="I53" s="1">
        <f t="shared" si="5"/>
        <v>281.60000000000014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2557.9000000000033</v>
      </c>
      <c r="E54" s="1">
        <f>D54/D49*100</f>
        <v>29.82591154487474</v>
      </c>
      <c r="F54" s="1">
        <f t="shared" si="6"/>
        <v>81.14650085654476</v>
      </c>
      <c r="G54" s="1">
        <f t="shared" si="4"/>
        <v>67.62816275811025</v>
      </c>
      <c r="H54" s="1">
        <f t="shared" si="7"/>
        <v>594.2999999999956</v>
      </c>
      <c r="I54" s="1">
        <f>C54-D54</f>
        <v>1224.399999999995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</f>
        <v>2561.5</v>
      </c>
      <c r="E56" s="3">
        <f>D56/D137*100</f>
        <v>0.5458760613922287</v>
      </c>
      <c r="F56" s="3">
        <f>D56/B56*100</f>
        <v>92.90221964311621</v>
      </c>
      <c r="G56" s="3">
        <f t="shared" si="4"/>
        <v>82.49597423510467</v>
      </c>
      <c r="H56" s="3">
        <f>B56-D56</f>
        <v>195.69999999999982</v>
      </c>
      <c r="I56" s="3">
        <f t="shared" si="5"/>
        <v>543.5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</f>
        <v>1431.4</v>
      </c>
      <c r="E57" s="1">
        <f>D57/D56*100</f>
        <v>55.88131953933243</v>
      </c>
      <c r="F57" s="1">
        <f t="shared" si="6"/>
        <v>90.85369723897176</v>
      </c>
      <c r="G57" s="1">
        <f t="shared" si="4"/>
        <v>79.69489449362509</v>
      </c>
      <c r="H57" s="1">
        <f t="shared" si="7"/>
        <v>144.0999999999999</v>
      </c>
      <c r="I57" s="1">
        <f t="shared" si="5"/>
        <v>364.70000000000005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7.081788014835058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</f>
        <v>130.50000000000003</v>
      </c>
      <c r="E59" s="1">
        <f>D59/D56*100</f>
        <v>5.094671091157526</v>
      </c>
      <c r="F59" s="1">
        <f t="shared" si="6"/>
        <v>78.56712823600243</v>
      </c>
      <c r="G59" s="1">
        <f t="shared" si="4"/>
        <v>45.32823897186524</v>
      </c>
      <c r="H59" s="1">
        <f t="shared" si="7"/>
        <v>35.599999999999966</v>
      </c>
      <c r="I59" s="1">
        <f t="shared" si="5"/>
        <v>157.39999999999995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28.43255904743315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89.89999999999984</v>
      </c>
      <c r="E61" s="1">
        <f>D61/D56*100</f>
        <v>3.509662307241844</v>
      </c>
      <c r="F61" s="1">
        <f t="shared" si="6"/>
        <v>84.89140698772425</v>
      </c>
      <c r="G61" s="1">
        <f t="shared" si="4"/>
        <v>80.77268643306378</v>
      </c>
      <c r="H61" s="1">
        <f t="shared" si="7"/>
        <v>16</v>
      </c>
      <c r="I61" s="1">
        <f t="shared" si="5"/>
        <v>21.399999999999977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363.2</v>
      </c>
      <c r="C66" s="53">
        <f>C67+C68</f>
        <v>442.4</v>
      </c>
      <c r="D66" s="54">
        <f>SUM(D67:D68)</f>
        <v>1.4</v>
      </c>
      <c r="E66" s="42">
        <f>D66/D137*100</f>
        <v>0.00029835115594343934</v>
      </c>
      <c r="F66" s="113">
        <f>D66/B66*100</f>
        <v>0.3854625550660793</v>
      </c>
      <c r="G66" s="3">
        <f t="shared" si="4"/>
        <v>0.31645569620253167</v>
      </c>
      <c r="H66" s="3">
        <f>B66-D66</f>
        <v>361.8</v>
      </c>
      <c r="I66" s="3">
        <f t="shared" si="5"/>
        <v>441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</f>
        <v>68.69999999999999</v>
      </c>
      <c r="C68" s="50">
        <f>202.6-17.6</f>
        <v>185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68.69999999999999</v>
      </c>
      <c r="I68" s="1">
        <f t="shared" si="5"/>
        <v>185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</f>
        <v>32493.400000000005</v>
      </c>
      <c r="E87" s="3">
        <f>D87/D137*100</f>
        <v>6.92460246466611</v>
      </c>
      <c r="F87" s="3">
        <f aca="true" t="shared" si="10" ref="F87:F92">D87/B87*100</f>
        <v>85.8777697902571</v>
      </c>
      <c r="G87" s="3">
        <f t="shared" si="8"/>
        <v>73.71226866660315</v>
      </c>
      <c r="H87" s="3">
        <f aca="true" t="shared" si="11" ref="H87:H92">B87-D87</f>
        <v>5343.399999999998</v>
      </c>
      <c r="I87" s="3">
        <f t="shared" si="9"/>
        <v>11587.999999999996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</f>
        <v>27924.2</v>
      </c>
      <c r="E88" s="1">
        <f>D88/D87*100</f>
        <v>85.9380674229228</v>
      </c>
      <c r="F88" s="1">
        <f t="shared" si="10"/>
        <v>88.00012605571663</v>
      </c>
      <c r="G88" s="1">
        <f t="shared" si="8"/>
        <v>74.97154087374888</v>
      </c>
      <c r="H88" s="1">
        <f t="shared" si="11"/>
        <v>3807.7999999999993</v>
      </c>
      <c r="I88" s="1">
        <f t="shared" si="9"/>
        <v>9322.2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</f>
        <v>1182.8</v>
      </c>
      <c r="E89" s="1">
        <f>D89/D87*100</f>
        <v>3.640123840533769</v>
      </c>
      <c r="F89" s="1">
        <f t="shared" si="10"/>
        <v>77.4134432881733</v>
      </c>
      <c r="G89" s="1">
        <f t="shared" si="8"/>
        <v>64.62681674133974</v>
      </c>
      <c r="H89" s="1">
        <f t="shared" si="11"/>
        <v>345.10000000000014</v>
      </c>
      <c r="I89" s="1">
        <f t="shared" si="9"/>
        <v>647.3999999999999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3386.400000000004</v>
      </c>
      <c r="E91" s="1">
        <f>D91/D87*100</f>
        <v>10.421808736543433</v>
      </c>
      <c r="F91" s="1">
        <f t="shared" si="10"/>
        <v>73.98894448207307</v>
      </c>
      <c r="G91" s="1">
        <f>D91/C91*100</f>
        <v>67.66304347826096</v>
      </c>
      <c r="H91" s="1">
        <f t="shared" si="11"/>
        <v>1190.499999999999</v>
      </c>
      <c r="I91" s="1">
        <f>C91-D91</f>
        <v>1618.399999999996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</f>
        <v>26017.900000000005</v>
      </c>
      <c r="E92" s="3">
        <f>D92/D137*100</f>
        <v>5.544621814443438</v>
      </c>
      <c r="F92" s="3">
        <f t="shared" si="10"/>
        <v>69.1424790190649</v>
      </c>
      <c r="G92" s="3">
        <f>D92/C92*100</f>
        <v>60.15365621329685</v>
      </c>
      <c r="H92" s="3">
        <f t="shared" si="11"/>
        <v>11611.499999999996</v>
      </c>
      <c r="I92" s="3">
        <f>C92-D92</f>
        <v>17234.499999999996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</f>
        <v>5208.5</v>
      </c>
      <c r="C98" s="106">
        <f>5290.2+873.6+17.6</f>
        <v>6181.400000000001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</f>
        <v>4336.799999999999</v>
      </c>
      <c r="E98" s="25">
        <f>D98/D137*100</f>
        <v>0.9242066379253627</v>
      </c>
      <c r="F98" s="25">
        <f>D98/B98*100</f>
        <v>83.26389555534222</v>
      </c>
      <c r="G98" s="25">
        <f aca="true" t="shared" si="12" ref="G98:G135">D98/C98*100</f>
        <v>70.1588636878377</v>
      </c>
      <c r="H98" s="25">
        <f aca="true" t="shared" si="13" ref="H98:H103">B98-D98</f>
        <v>871.7000000000007</v>
      </c>
      <c r="I98" s="25">
        <f aca="true" t="shared" si="14" ref="I98:I135">C98-D98</f>
        <v>1844.6000000000013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0.35048883969747285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</f>
        <v>4834</v>
      </c>
      <c r="C100" s="51">
        <f>5711.4+17.6</f>
        <v>5729</v>
      </c>
      <c r="D100" s="51">
        <f>3302.1+5.1+16.7+151+216.3+17.4+13.8+53.7+7.6+119.5+15.5+6.4+75+28.9</f>
        <v>4029</v>
      </c>
      <c r="E100" s="1">
        <f>D100/D98*100</f>
        <v>92.9026009961262</v>
      </c>
      <c r="F100" s="1">
        <f aca="true" t="shared" si="15" ref="F100:F135">D100/B100*100</f>
        <v>83.34712453454696</v>
      </c>
      <c r="G100" s="1">
        <f t="shared" si="12"/>
        <v>70.32640949554896</v>
      </c>
      <c r="H100" s="1">
        <f t="shared" si="13"/>
        <v>805</v>
      </c>
      <c r="I100" s="1">
        <f t="shared" si="14"/>
        <v>1700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</f>
        <v>198.1</v>
      </c>
      <c r="E101" s="97">
        <f>D101/D98*100</f>
        <v>4.56788415421509</v>
      </c>
      <c r="F101" s="97">
        <f>D101/B101*100</f>
        <v>64.48567708333334</v>
      </c>
      <c r="G101" s="97">
        <f>D101/C101*100</f>
        <v>49.51262184453886</v>
      </c>
      <c r="H101" s="97">
        <f t="shared" si="13"/>
        <v>109.1</v>
      </c>
      <c r="I101" s="97">
        <f>C101-D101</f>
        <v>202.00000000000003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292.59999999999945</v>
      </c>
      <c r="E102" s="97">
        <f>D102/D98*100</f>
        <v>6.74691016417634</v>
      </c>
      <c r="F102" s="97">
        <f t="shared" si="15"/>
        <v>81.4361258001668</v>
      </c>
      <c r="G102" s="97">
        <f t="shared" si="12"/>
        <v>66.92589204025595</v>
      </c>
      <c r="H102" s="97">
        <f>B102-D102</f>
        <v>66.70000000000073</v>
      </c>
      <c r="I102" s="97">
        <f t="shared" si="14"/>
        <v>144.60000000000127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10109.199999999999</v>
      </c>
      <c r="E103" s="95">
        <f>D103/D137*100</f>
        <v>2.1543510754738695</v>
      </c>
      <c r="F103" s="95">
        <f>D103/B103*100</f>
        <v>72.40406239704346</v>
      </c>
      <c r="G103" s="95">
        <f t="shared" si="12"/>
        <v>58.907645780282145</v>
      </c>
      <c r="H103" s="95">
        <f t="shared" si="13"/>
        <v>3852.999999999998</v>
      </c>
      <c r="I103" s="95">
        <f t="shared" si="14"/>
        <v>7051.9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6.243817512760655</v>
      </c>
      <c r="F104" s="6">
        <f t="shared" si="15"/>
        <v>60.321100917431195</v>
      </c>
      <c r="G104" s="6">
        <f t="shared" si="12"/>
        <v>42.94169671406218</v>
      </c>
      <c r="H104" s="6">
        <f aca="true" t="shared" si="16" ref="H104:H135">B104-D104</f>
        <v>415.20000000000005</v>
      </c>
      <c r="I104" s="6">
        <f t="shared" si="14"/>
        <v>838.7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56.43410852713179</v>
      </c>
      <c r="G105" s="1">
        <f t="shared" si="12"/>
        <v>36.14697120158888</v>
      </c>
      <c r="H105" s="1">
        <f t="shared" si="16"/>
        <v>252.89999999999998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</f>
        <v>4.7</v>
      </c>
      <c r="E106" s="6">
        <f>D106/D103*100</f>
        <v>0.04649230403988447</v>
      </c>
      <c r="F106" s="6">
        <f>D106/B106*100</f>
        <v>0.5481049562682216</v>
      </c>
      <c r="G106" s="6">
        <f t="shared" si="12"/>
        <v>0.5481049562682216</v>
      </c>
      <c r="H106" s="6">
        <f t="shared" si="16"/>
        <v>852.8</v>
      </c>
      <c r="I106" s="6">
        <f t="shared" si="14"/>
        <v>852.8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56.7</v>
      </c>
      <c r="I107" s="6">
        <f t="shared" si="14"/>
        <v>63.5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</f>
        <v>43.8</v>
      </c>
      <c r="E109" s="6">
        <f>D109/D103*100</f>
        <v>0.4332687057333914</v>
      </c>
      <c r="F109" s="6">
        <f t="shared" si="15"/>
        <v>69.7452229299363</v>
      </c>
      <c r="G109" s="6">
        <f t="shared" si="12"/>
        <v>58.01324503311258</v>
      </c>
      <c r="H109" s="6">
        <f t="shared" si="16"/>
        <v>19</v>
      </c>
      <c r="I109" s="6">
        <f t="shared" si="14"/>
        <v>31.700000000000003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6.482214220709849</v>
      </c>
      <c r="F110" s="6">
        <f t="shared" si="15"/>
        <v>75.66100912134857</v>
      </c>
      <c r="G110" s="6">
        <f t="shared" si="12"/>
        <v>62.409523809523805</v>
      </c>
      <c r="H110" s="6">
        <f t="shared" si="16"/>
        <v>210.80000000000007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0.22652633244964981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0.7409092707632653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</f>
        <v>129.7</v>
      </c>
      <c r="E114" s="6">
        <f>D114/D103*100</f>
        <v>1.2829897519091522</v>
      </c>
      <c r="F114" s="6">
        <f t="shared" si="15"/>
        <v>74.15666094911377</v>
      </c>
      <c r="G114" s="6">
        <f t="shared" si="12"/>
        <v>71.93566278424846</v>
      </c>
      <c r="H114" s="6">
        <f t="shared" si="16"/>
        <v>45.20000000000002</v>
      </c>
      <c r="I114" s="6">
        <f t="shared" si="14"/>
        <v>50.60000000000002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0.5717564198947493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</f>
        <v>837.7</v>
      </c>
      <c r="E120" s="19">
        <f>D120/D103*100</f>
        <v>8.286511296640684</v>
      </c>
      <c r="F120" s="6">
        <f t="shared" si="15"/>
        <v>50.4213314072469</v>
      </c>
      <c r="G120" s="6">
        <f t="shared" si="12"/>
        <v>49.273572142815134</v>
      </c>
      <c r="H120" s="6">
        <f t="shared" si="16"/>
        <v>823.7</v>
      </c>
      <c r="I120" s="6">
        <f t="shared" si="14"/>
        <v>862.3999999999999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0.04352471016499822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0.48668539548134376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0.4164523404423694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1.3364064416571044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0.167174454951925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</f>
        <v>645.7000000000003</v>
      </c>
      <c r="E129" s="19">
        <f>D129/D103*100</f>
        <v>6.3872512167134925</v>
      </c>
      <c r="F129" s="6">
        <f t="shared" si="15"/>
        <v>88.80484114977311</v>
      </c>
      <c r="G129" s="6">
        <f t="shared" si="12"/>
        <v>74.37226445519468</v>
      </c>
      <c r="H129" s="6">
        <f t="shared" si="16"/>
        <v>81.39999999999975</v>
      </c>
      <c r="I129" s="6">
        <f t="shared" si="14"/>
        <v>222.49999999999977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</f>
        <v>566</v>
      </c>
      <c r="E130" s="1">
        <f>D130/D129*100</f>
        <v>87.65680656651692</v>
      </c>
      <c r="F130" s="1">
        <f>D130/B130*100</f>
        <v>89.82701158546263</v>
      </c>
      <c r="G130" s="1">
        <f t="shared" si="12"/>
        <v>75.75960380136527</v>
      </c>
      <c r="H130" s="1">
        <f t="shared" si="16"/>
        <v>64.10000000000002</v>
      </c>
      <c r="I130" s="1">
        <f t="shared" si="14"/>
        <v>181.10000000000002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</f>
        <v>11</v>
      </c>
      <c r="E131" s="1">
        <f>D131/D129*100</f>
        <v>1.7035775127768307</v>
      </c>
      <c r="F131" s="1">
        <f>D131/B131*100</f>
        <v>71.42857142857143</v>
      </c>
      <c r="G131" s="1">
        <f>D131/C131*100</f>
        <v>45.08196721311475</v>
      </c>
      <c r="H131" s="1">
        <f t="shared" si="16"/>
        <v>4.4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62.14141574011792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4.706603885569581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14922.8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539937.5000000001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469245.7100000002</v>
      </c>
      <c r="E137" s="38">
        <v>100</v>
      </c>
      <c r="F137" s="3">
        <f>D137/B137*100</f>
        <v>86.90741243199446</v>
      </c>
      <c r="G137" s="3">
        <f aca="true" t="shared" si="17" ref="G137:G143">D137/C137*100</f>
        <v>75.18038008856068</v>
      </c>
      <c r="H137" s="3">
        <f aca="true" t="shared" si="18" ref="H137:H143">B137-D137</f>
        <v>70691.78999999992</v>
      </c>
      <c r="I137" s="3">
        <f aca="true" t="shared" si="19" ref="I137:I143">C137-D137</f>
        <v>154914.08999999985</v>
      </c>
      <c r="K137" s="46"/>
      <c r="L137" s="47"/>
    </row>
    <row r="138" spans="1:12" ht="18.75">
      <c r="A138" s="23" t="s">
        <v>5</v>
      </c>
      <c r="B138" s="67">
        <f>B7+B18+B32+B50+B57+B88+B111+B115+B44+B130</f>
        <v>386065.1</v>
      </c>
      <c r="C138" s="67">
        <f>C7+C18+C32+C50+C57+C88+C111+C115+C44+C130</f>
        <v>430976.7</v>
      </c>
      <c r="D138" s="67">
        <f>D7+D18+D32+D50+D57+D88+D111+D115+D44+D130</f>
        <v>351719.49999999994</v>
      </c>
      <c r="E138" s="6">
        <f>D138/D137*100</f>
        <v>74.95422813774894</v>
      </c>
      <c r="F138" s="6">
        <f aca="true" t="shared" si="20" ref="F138:F149">D138/B138*100</f>
        <v>91.10367655610413</v>
      </c>
      <c r="G138" s="6">
        <f t="shared" si="17"/>
        <v>81.60986429196751</v>
      </c>
      <c r="H138" s="6">
        <f t="shared" si="18"/>
        <v>34345.600000000035</v>
      </c>
      <c r="I138" s="18">
        <f t="shared" si="19"/>
        <v>79257.20000000007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43555.8</v>
      </c>
      <c r="C139" s="68">
        <f>C10+C21+C34+C53+C59+C89+C47+C131+C105+C108</f>
        <v>64495.399999999994</v>
      </c>
      <c r="D139" s="68">
        <f>D10+D21+D34+D53+D59+D89+D47+D131+D105+D108</f>
        <v>35775.700000000004</v>
      </c>
      <c r="E139" s="6">
        <f>D139/D137*100</f>
        <v>7.624086749775505</v>
      </c>
      <c r="F139" s="6">
        <f t="shared" si="20"/>
        <v>82.13762575822278</v>
      </c>
      <c r="G139" s="6">
        <f t="shared" si="17"/>
        <v>55.47015756162457</v>
      </c>
      <c r="H139" s="6">
        <f t="shared" si="18"/>
        <v>7780.0999999999985</v>
      </c>
      <c r="I139" s="18">
        <f t="shared" si="19"/>
        <v>28719.69999999999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13972.200000000003</v>
      </c>
      <c r="E140" s="6">
        <f>D140/D137*100</f>
        <v>2.9775871579092317</v>
      </c>
      <c r="F140" s="6">
        <f t="shared" si="20"/>
        <v>84.31819827648634</v>
      </c>
      <c r="G140" s="6">
        <f t="shared" si="17"/>
        <v>68.10192721990974</v>
      </c>
      <c r="H140" s="6">
        <f t="shared" si="18"/>
        <v>2598.6000000000004</v>
      </c>
      <c r="I140" s="18">
        <f t="shared" si="19"/>
        <v>6544.4</v>
      </c>
      <c r="K140" s="46"/>
      <c r="L140" s="47"/>
    </row>
    <row r="141" spans="1:12" ht="21" customHeight="1">
      <c r="A141" s="23" t="s">
        <v>15</v>
      </c>
      <c r="B141" s="67">
        <f>B11+B22+B100+B60+B36+B90</f>
        <v>7015.2</v>
      </c>
      <c r="C141" s="67">
        <f>C11+C22+C100+C60+C36+C90</f>
        <v>8128</v>
      </c>
      <c r="D141" s="67">
        <f>D11+D22+D100+D60+D36+D90</f>
        <v>6013.8</v>
      </c>
      <c r="E141" s="6">
        <f>D141/D137*100</f>
        <v>1.2815887011518972</v>
      </c>
      <c r="F141" s="6">
        <f t="shared" si="20"/>
        <v>85.7252822442696</v>
      </c>
      <c r="G141" s="6">
        <f t="shared" si="17"/>
        <v>73.98868110236221</v>
      </c>
      <c r="H141" s="6">
        <f t="shared" si="18"/>
        <v>1001.3999999999996</v>
      </c>
      <c r="I141" s="18">
        <f t="shared" si="19"/>
        <v>2114.2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3627.7999999999993</v>
      </c>
      <c r="E142" s="6">
        <f>D142/D137*100</f>
        <v>0.7731130882368638</v>
      </c>
      <c r="F142" s="6">
        <f t="shared" si="20"/>
        <v>54.23855515354482</v>
      </c>
      <c r="G142" s="6">
        <f t="shared" si="17"/>
        <v>45.66774506224901</v>
      </c>
      <c r="H142" s="6">
        <f t="shared" si="18"/>
        <v>3060.800000000001</v>
      </c>
      <c r="I142" s="18">
        <f t="shared" si="19"/>
        <v>4316.100000000001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80042.00000000013</v>
      </c>
      <c r="C143" s="67">
        <f>C137-C138-C139-C140-C141-C142</f>
        <v>92099.20000000004</v>
      </c>
      <c r="D143" s="67">
        <f>D137-D138-D139-D140-D141-D142</f>
        <v>58136.71000000024</v>
      </c>
      <c r="E143" s="6">
        <f>D143/D137*100</f>
        <v>12.38939616517756</v>
      </c>
      <c r="F143" s="6">
        <f t="shared" si="20"/>
        <v>72.63275530346586</v>
      </c>
      <c r="G143" s="43">
        <f t="shared" si="17"/>
        <v>63.12401193495732</v>
      </c>
      <c r="H143" s="6">
        <f t="shared" si="18"/>
        <v>21905.28999999989</v>
      </c>
      <c r="I143" s="6">
        <f t="shared" si="19"/>
        <v>33962.4899999998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</f>
        <v>63772.4</v>
      </c>
      <c r="C145" s="74">
        <f>77971.6-8326.2+721.6</f>
        <v>70367.00000000001</v>
      </c>
      <c r="D145" s="74">
        <f>1285.7+343.1+251.2+535+4+1250.9+3+47.1-1+182.9+10.6+2492.6+31+22.3+70.1+288.5+61.4+28+67+8.2+59.1+10.4+80.6+354.8+3.8+68.4+2.6+5.3+24.2+4809.3+1220.5+217.5+98.1+52.8+976.5</f>
        <v>14965.500000000002</v>
      </c>
      <c r="E145" s="15"/>
      <c r="F145" s="6">
        <f t="shared" si="20"/>
        <v>23.467048441018374</v>
      </c>
      <c r="G145" s="6">
        <f aca="true" t="shared" si="21" ref="G145:G154">D145/C145*100</f>
        <v>21.267781772705955</v>
      </c>
      <c r="H145" s="6">
        <f>B145-D145</f>
        <v>48806.9</v>
      </c>
      <c r="I145" s="6">
        <f aca="true" t="shared" si="22" ref="I145:I154">C145-D145</f>
        <v>55401.500000000015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</f>
        <v>7465.000000000001</v>
      </c>
      <c r="E146" s="6"/>
      <c r="F146" s="6">
        <f t="shared" si="20"/>
        <v>27.81949563422115</v>
      </c>
      <c r="G146" s="6">
        <f t="shared" si="21"/>
        <v>26.708121200845785</v>
      </c>
      <c r="H146" s="6">
        <f aca="true" t="shared" si="23" ref="H146:H153">B146-D146</f>
        <v>19368.7</v>
      </c>
      <c r="I146" s="6">
        <f t="shared" si="22"/>
        <v>20485.300000000003</v>
      </c>
      <c r="K146" s="46"/>
      <c r="L146" s="46"/>
    </row>
    <row r="147" spans="1:12" ht="18.75">
      <c r="A147" s="23" t="s">
        <v>63</v>
      </c>
      <c r="B147" s="89">
        <f>87818.4-39.4</f>
        <v>87779</v>
      </c>
      <c r="C147" s="67">
        <f>109130.7-6200+130-3633.3+1677.5-526.6</f>
        <v>100578.29999999999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</f>
        <v>20028.7</v>
      </c>
      <c r="E147" s="6"/>
      <c r="F147" s="6">
        <f t="shared" si="20"/>
        <v>22.817188621424258</v>
      </c>
      <c r="G147" s="6">
        <f t="shared" si="21"/>
        <v>19.91353999819047</v>
      </c>
      <c r="H147" s="6">
        <f t="shared" si="23"/>
        <v>67750.3</v>
      </c>
      <c r="I147" s="6">
        <f t="shared" si="22"/>
        <v>80549.59999999999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</f>
        <v>4296.300000000001</v>
      </c>
      <c r="E149" s="19"/>
      <c r="F149" s="6">
        <f t="shared" si="20"/>
        <v>24.58470430030615</v>
      </c>
      <c r="G149" s="6">
        <f t="shared" si="21"/>
        <v>22.069202872494532</v>
      </c>
      <c r="H149" s="6">
        <f t="shared" si="23"/>
        <v>13179.199999999999</v>
      </c>
      <c r="I149" s="6">
        <f t="shared" si="22"/>
        <v>15171.1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</f>
        <v>1854.8</v>
      </c>
      <c r="E153" s="24"/>
      <c r="F153" s="6">
        <f>D153/B153*100</f>
        <v>22.740982320198132</v>
      </c>
      <c r="G153" s="6">
        <f t="shared" si="21"/>
        <v>20.91966209128949</v>
      </c>
      <c r="H153" s="6">
        <f t="shared" si="23"/>
        <v>6301.4</v>
      </c>
      <c r="I153" s="6">
        <f t="shared" si="22"/>
        <v>7011.499999999999</v>
      </c>
    </row>
    <row r="154" spans="1:9" ht="19.5" thickBot="1">
      <c r="A154" s="14" t="s">
        <v>20</v>
      </c>
      <c r="B154" s="91">
        <f>B137+B145+B149+B150+B146+B153+B152+B147+B151+B148</f>
        <v>753489.1</v>
      </c>
      <c r="C154" s="91">
        <f>C137+C145+C149+C150+C146+C153+C152+C147+C151+C148</f>
        <v>861086</v>
      </c>
      <c r="D154" s="91">
        <f>D137+D145+D149+D150+D146+D153+D152+D147+D151+D148</f>
        <v>526718.9100000001</v>
      </c>
      <c r="E154" s="25"/>
      <c r="F154" s="3">
        <f>D154/B154*100</f>
        <v>69.90398533966851</v>
      </c>
      <c r="G154" s="3">
        <f t="shared" si="21"/>
        <v>61.16914106140388</v>
      </c>
      <c r="H154" s="3">
        <f>B154-D154</f>
        <v>226770.18999999983</v>
      </c>
      <c r="I154" s="3">
        <f t="shared" si="22"/>
        <v>334367.08999999985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469245.7100000002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5" sqref="R2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469245.7100000002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2014-10-07T05:03:59Z</dcterms:modified>
  <cp:category/>
  <cp:version/>
  <cp:contentType/>
  <cp:contentStatus/>
</cp:coreProperties>
</file>